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  <sheet state="visible" name="Hypothèses ventes" sheetId="2" r:id="rId5"/>
  </sheets>
  <definedNames>
    <definedName name="Inflation1">'Hypothèses ventes'!$B$14</definedName>
    <definedName name="Inflation2">'Hypothèses ventes'!$B$28</definedName>
  </definedNames>
  <calcPr/>
</workbook>
</file>

<file path=xl/sharedStrings.xml><?xml version="1.0" encoding="utf-8"?>
<sst xmlns="http://schemas.openxmlformats.org/spreadsheetml/2006/main" count="114" uniqueCount="88">
  <si>
    <t>Nom du groupe</t>
  </si>
  <si>
    <t>Nom</t>
  </si>
  <si>
    <t xml:space="preserve">Prénom </t>
  </si>
  <si>
    <t>Shieldtech Innovations</t>
  </si>
  <si>
    <t>Zanca</t>
  </si>
  <si>
    <t>Natacha</t>
  </si>
  <si>
    <t>Kitenge</t>
  </si>
  <si>
    <t>Daniela</t>
  </si>
  <si>
    <t>Aya</t>
  </si>
  <si>
    <t>Emmanuelle</t>
  </si>
  <si>
    <t>Sanches</t>
  </si>
  <si>
    <t>Vanessa</t>
  </si>
  <si>
    <t>Fut Solutions</t>
  </si>
  <si>
    <t>Cousin</t>
  </si>
  <si>
    <t>Léa</t>
  </si>
  <si>
    <t xml:space="preserve">Zallo </t>
  </si>
  <si>
    <t>Guillaume</t>
  </si>
  <si>
    <t>Jovanovil</t>
  </si>
  <si>
    <t>Filip</t>
  </si>
  <si>
    <t>Besnard</t>
  </si>
  <si>
    <t>Léo</t>
  </si>
  <si>
    <t>SOS Solutions</t>
  </si>
  <si>
    <t>Bund</t>
  </si>
  <si>
    <t>Eva</t>
  </si>
  <si>
    <t>Dupouy</t>
  </si>
  <si>
    <t>Juliette</t>
  </si>
  <si>
    <t>Kechir</t>
  </si>
  <si>
    <t>Sonia</t>
  </si>
  <si>
    <t>Ramond</t>
  </si>
  <si>
    <t>Loic</t>
  </si>
  <si>
    <t>Tech-Experts</t>
  </si>
  <si>
    <t>Konté</t>
  </si>
  <si>
    <t>Assa</t>
  </si>
  <si>
    <t>Isufag</t>
  </si>
  <si>
    <t>Elodie</t>
  </si>
  <si>
    <t>Guitouni</t>
  </si>
  <si>
    <t>Rajaâ</t>
  </si>
  <si>
    <t>Guardian Soft</t>
  </si>
  <si>
    <t>Tambadou</t>
  </si>
  <si>
    <t>Gafouré</t>
  </si>
  <si>
    <t>Benerrai</t>
  </si>
  <si>
    <t>Camélia</t>
  </si>
  <si>
    <t>Manothas</t>
  </si>
  <si>
    <t>Mathusha</t>
  </si>
  <si>
    <t>Ouzidouh</t>
  </si>
  <si>
    <t>Malika</t>
  </si>
  <si>
    <t>CyberWave</t>
  </si>
  <si>
    <t>Lovera</t>
  </si>
  <si>
    <t>Daphné</t>
  </si>
  <si>
    <t>Bernar</t>
  </si>
  <si>
    <t>Anaïs</t>
  </si>
  <si>
    <t>François</t>
  </si>
  <si>
    <t>Nathan</t>
  </si>
  <si>
    <t>Wallace</t>
  </si>
  <si>
    <t>Lola</t>
  </si>
  <si>
    <t>La Futroche</t>
  </si>
  <si>
    <t>Berthel</t>
  </si>
  <si>
    <t>Julien</t>
  </si>
  <si>
    <t>Grandamas</t>
  </si>
  <si>
    <t>Axel</t>
  </si>
  <si>
    <t>Roche</t>
  </si>
  <si>
    <t>Ruddy</t>
  </si>
  <si>
    <t>Soulié</t>
  </si>
  <si>
    <t>Arthur</t>
  </si>
  <si>
    <t>Année</t>
  </si>
  <si>
    <t>Verticaux (Industrie)</t>
  </si>
  <si>
    <t>Segment</t>
  </si>
  <si>
    <t>Nombre de sociétés en France</t>
  </si>
  <si>
    <t>Revenu moyen Fibre (K€) / an</t>
  </si>
  <si>
    <t>Revenu moyen Cloud (K€) / an</t>
  </si>
  <si>
    <t>Revenu moyen Cyber (K€) / an</t>
  </si>
  <si>
    <t>Total (K€)</t>
  </si>
  <si>
    <t>TAM (M€)</t>
  </si>
  <si>
    <t>Hypothèse de Part de marché Céleste</t>
  </si>
  <si>
    <t>CA estimé (M€)</t>
  </si>
  <si>
    <t>Nombre de clients</t>
  </si>
  <si>
    <t>Nombre de nouveaux clients à signer</t>
  </si>
  <si>
    <t>Industrie 1</t>
  </si>
  <si>
    <t>PME</t>
  </si>
  <si>
    <t>ETI</t>
  </si>
  <si>
    <t>Industrie 2</t>
  </si>
  <si>
    <t>Total Objectif de CA / an</t>
  </si>
  <si>
    <t>Total PME</t>
  </si>
  <si>
    <t>Total ETI</t>
  </si>
  <si>
    <t>Total Industrie 1</t>
  </si>
  <si>
    <t>Total Industrie 2</t>
  </si>
  <si>
    <t>Inflation</t>
  </si>
  <si>
    <t>Croissance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</si>
</sst>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3">
    <font>
      <sz val="10.0"/>
      <color rgb="FF000000"/>
      <name val="Arial"/>
      <scheme val="minor"/>
    </font>
    <font>
      <sz val="18.0"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</fills>
  <borders count="1">
    <border/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horizontal="center"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2" fontId="2" numFmtId="0" xfId="0" applyAlignment="1" applyFont="1">
      <alignment horizontal="center" readingOrder="0" vertical="center"/>
    </xf>
    <xf borderId="0" fillId="2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3" fontId="2" numFmtId="0" xfId="0" applyAlignment="1" applyFill="1" applyFont="1">
      <alignment horizontal="center" readingOrder="0" shrinkToFit="0" wrapText="1"/>
    </xf>
    <xf borderId="0" fillId="3" fontId="2" numFmtId="0" xfId="0" applyAlignment="1" applyFont="1">
      <alignment readingOrder="0"/>
    </xf>
    <xf borderId="0" fillId="3" fontId="2" numFmtId="3" xfId="0" applyAlignment="1" applyFont="1" applyNumberFormat="1">
      <alignment readingOrder="0"/>
    </xf>
    <xf borderId="0" fillId="3" fontId="2" numFmtId="0" xfId="0" applyFont="1"/>
    <xf borderId="0" fillId="3" fontId="2" numFmtId="10" xfId="0" applyAlignment="1" applyFont="1" applyNumberFormat="1">
      <alignment readingOrder="0"/>
    </xf>
    <xf borderId="0" fillId="3" fontId="2" numFmtId="2" xfId="0" applyFont="1" applyNumberFormat="1"/>
    <xf borderId="0" fillId="3" fontId="2" numFmtId="3" xfId="0" applyFont="1" applyNumberFormat="1"/>
    <xf borderId="0" fillId="3" fontId="2" numFmtId="10" xfId="0" applyFont="1" applyNumberFormat="1"/>
    <xf borderId="0" fillId="3" fontId="2" numFmtId="9" xfId="0" applyAlignment="1" applyFont="1" applyNumberFormat="1">
      <alignment readingOrder="0"/>
    </xf>
    <xf borderId="0" fillId="3" fontId="2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2" xfId="0" applyFont="1" applyNumberFormat="1"/>
    <xf borderId="0" fillId="4" fontId="2" numFmtId="3" xfId="0" applyFont="1" applyNumberFormat="1"/>
    <xf borderId="0" fillId="2" fontId="2" numFmtId="0" xfId="0" applyAlignment="1" applyFont="1">
      <alignment readingOrder="0"/>
    </xf>
    <xf borderId="0" fillId="2" fontId="2" numFmtId="2" xfId="0" applyFont="1" applyNumberFormat="1"/>
    <xf borderId="0" fillId="2" fontId="2" numFmtId="3" xfId="0" applyFont="1" applyNumberFormat="1"/>
    <xf borderId="0" fillId="0" fontId="2" numFmtId="3" xfId="0" applyFont="1" applyNumberFormat="1"/>
    <xf borderId="0" fillId="0" fontId="2" numFmtId="2" xfId="0" applyFont="1" applyNumberFormat="1"/>
    <xf borderId="0" fillId="0" fontId="2" numFmtId="9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10" xfId="0" applyFont="1" applyNumberFormat="1"/>
    <xf borderId="0" fillId="3" fontId="2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3.88"/>
    <col customWidth="1" min="2" max="2" width="17.38"/>
    <col customWidth="1" min="3" max="3" width="22.38"/>
  </cols>
  <sheetData>
    <row r="1">
      <c r="A1" s="1" t="s">
        <v>0</v>
      </c>
      <c r="B1" s="1" t="s">
        <v>1</v>
      </c>
      <c r="C1" s="1" t="s">
        <v>2</v>
      </c>
      <c r="D1" s="2">
        <v>45581.0</v>
      </c>
      <c r="E1" s="2">
        <v>45582.0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3</v>
      </c>
      <c r="B2" s="4" t="s">
        <v>4</v>
      </c>
      <c r="C2" s="4" t="s">
        <v>5</v>
      </c>
      <c r="D2" s="5">
        <v>1.0</v>
      </c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 t="s">
        <v>6</v>
      </c>
      <c r="C3" s="4" t="s">
        <v>7</v>
      </c>
      <c r="D3" s="5">
        <v>1.0</v>
      </c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4" t="s">
        <v>8</v>
      </c>
      <c r="C4" s="4" t="s">
        <v>9</v>
      </c>
      <c r="D4" s="5">
        <v>1.0</v>
      </c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4" t="s">
        <v>10</v>
      </c>
      <c r="C5" s="4" t="s">
        <v>11</v>
      </c>
      <c r="D5" s="5">
        <v>1.0</v>
      </c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3"/>
      <c r="C6" s="3"/>
      <c r="D6" s="6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12</v>
      </c>
      <c r="B7" s="4" t="s">
        <v>13</v>
      </c>
      <c r="C7" s="4" t="s">
        <v>14</v>
      </c>
      <c r="D7" s="5">
        <v>1.0</v>
      </c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4" t="s">
        <v>15</v>
      </c>
      <c r="C8" s="4" t="s">
        <v>16</v>
      </c>
      <c r="D8" s="5">
        <v>1.0</v>
      </c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4" t="s">
        <v>17</v>
      </c>
      <c r="C9" s="4" t="s">
        <v>18</v>
      </c>
      <c r="D9" s="5">
        <v>1.0</v>
      </c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4" t="s">
        <v>19</v>
      </c>
      <c r="C10" s="4" t="s">
        <v>20</v>
      </c>
      <c r="D10" s="5">
        <v>1.0</v>
      </c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 t="s">
        <v>21</v>
      </c>
      <c r="B12" s="4" t="s">
        <v>22</v>
      </c>
      <c r="C12" s="4" t="s">
        <v>23</v>
      </c>
      <c r="D12" s="5">
        <v>1.0</v>
      </c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4" t="s">
        <v>24</v>
      </c>
      <c r="C13" s="4" t="s">
        <v>25</v>
      </c>
      <c r="D13" s="5">
        <v>1.0</v>
      </c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4" t="s">
        <v>26</v>
      </c>
      <c r="C14" s="4" t="s">
        <v>27</v>
      </c>
      <c r="D14" s="5">
        <v>1.0</v>
      </c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4" t="s">
        <v>28</v>
      </c>
      <c r="C15" s="4" t="s">
        <v>29</v>
      </c>
      <c r="D15" s="5">
        <v>1.0</v>
      </c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6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 t="s">
        <v>30</v>
      </c>
      <c r="B17" s="4" t="s">
        <v>31</v>
      </c>
      <c r="C17" s="4" t="s">
        <v>32</v>
      </c>
      <c r="D17" s="5">
        <v>1.0</v>
      </c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4" t="s">
        <v>33</v>
      </c>
      <c r="C18" s="4" t="s">
        <v>34</v>
      </c>
      <c r="D18" s="5">
        <v>1.0</v>
      </c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4" t="s">
        <v>35</v>
      </c>
      <c r="C19" s="4" t="s">
        <v>36</v>
      </c>
      <c r="D19" s="5">
        <v>1.0</v>
      </c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" t="s">
        <v>37</v>
      </c>
      <c r="B21" s="4" t="s">
        <v>38</v>
      </c>
      <c r="C21" s="4" t="s">
        <v>39</v>
      </c>
      <c r="D21" s="5">
        <v>1.0</v>
      </c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4" t="s">
        <v>40</v>
      </c>
      <c r="C22" s="4" t="s">
        <v>41</v>
      </c>
      <c r="D22" s="5">
        <v>1.0</v>
      </c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4" t="s">
        <v>42</v>
      </c>
      <c r="C23" s="4" t="s">
        <v>43</v>
      </c>
      <c r="D23" s="5">
        <v>1.0</v>
      </c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4" t="s">
        <v>44</v>
      </c>
      <c r="C24" s="4" t="s">
        <v>45</v>
      </c>
      <c r="D24" s="5">
        <v>1.0</v>
      </c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 t="s">
        <v>46</v>
      </c>
      <c r="B26" s="4" t="s">
        <v>47</v>
      </c>
      <c r="C26" s="4" t="s">
        <v>48</v>
      </c>
      <c r="D26" s="5">
        <v>1.0</v>
      </c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4" t="s">
        <v>49</v>
      </c>
      <c r="C27" s="4" t="s">
        <v>50</v>
      </c>
      <c r="D27" s="5">
        <v>1.0</v>
      </c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4" t="s">
        <v>51</v>
      </c>
      <c r="C28" s="4" t="s">
        <v>52</v>
      </c>
      <c r="D28" s="5">
        <v>1.0</v>
      </c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4" t="s">
        <v>53</v>
      </c>
      <c r="C29" s="4" t="s">
        <v>54</v>
      </c>
      <c r="D29" s="5">
        <v>1.0</v>
      </c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4" t="s">
        <v>55</v>
      </c>
      <c r="B31" s="4" t="s">
        <v>56</v>
      </c>
      <c r="C31" s="4" t="s">
        <v>57</v>
      </c>
      <c r="D31" s="5">
        <v>1.0</v>
      </c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4" t="s">
        <v>58</v>
      </c>
      <c r="C32" s="4" t="s">
        <v>59</v>
      </c>
      <c r="D32" s="5">
        <v>1.0</v>
      </c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4" t="s">
        <v>60</v>
      </c>
      <c r="C33" s="4" t="s">
        <v>61</v>
      </c>
      <c r="D33" s="5">
        <v>1.0</v>
      </c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4" t="s">
        <v>62</v>
      </c>
      <c r="C34" s="4" t="s">
        <v>63</v>
      </c>
      <c r="D34" s="5">
        <v>1.0</v>
      </c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6">
        <f>SUM(D2:D34)</f>
        <v>27</v>
      </c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6"/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6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6"/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6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6"/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6"/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6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6"/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6"/>
      <c r="E47" s="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6"/>
      <c r="E48" s="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6"/>
      <c r="E49" s="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6"/>
      <c r="E50" s="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6"/>
      <c r="E51" s="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6"/>
      <c r="E52" s="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6"/>
      <c r="E53" s="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6"/>
      <c r="E54" s="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6"/>
      <c r="E55" s="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6"/>
      <c r="E56" s="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6"/>
      <c r="E57" s="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6"/>
      <c r="E58" s="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6"/>
      <c r="E59" s="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6"/>
      <c r="E60" s="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6"/>
      <c r="E61" s="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6"/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6"/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6"/>
      <c r="E64" s="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6"/>
      <c r="E65" s="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6"/>
      <c r="E66" s="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6"/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6"/>
      <c r="E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6"/>
      <c r="E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6"/>
      <c r="E70" s="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6"/>
      <c r="E71" s="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6"/>
      <c r="E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6"/>
      <c r="E73" s="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6"/>
      <c r="E74" s="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6"/>
      <c r="E75" s="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6"/>
      <c r="E76" s="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6"/>
      <c r="E77" s="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6"/>
      <c r="E78" s="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6"/>
      <c r="E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6"/>
      <c r="E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6"/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6"/>
      <c r="E82" s="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6"/>
      <c r="E83" s="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6"/>
      <c r="E84" s="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6"/>
      <c r="E85" s="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6"/>
      <c r="E86" s="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6"/>
      <c r="E87" s="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6"/>
      <c r="E88" s="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6"/>
      <c r="E89" s="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6"/>
      <c r="E90" s="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6"/>
      <c r="E91" s="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6"/>
      <c r="E92" s="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6"/>
      <c r="E93" s="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6"/>
      <c r="E94" s="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6"/>
      <c r="E95" s="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6"/>
      <c r="E96" s="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6"/>
      <c r="E97" s="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6"/>
      <c r="E98" s="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6"/>
      <c r="E99" s="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6"/>
      <c r="E100" s="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6"/>
      <c r="E101" s="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6"/>
      <c r="E102" s="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6"/>
      <c r="E103" s="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6"/>
      <c r="E104" s="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6"/>
      <c r="E105" s="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6"/>
      <c r="E106" s="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6"/>
      <c r="E107" s="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6"/>
      <c r="E108" s="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6"/>
      <c r="E109" s="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6"/>
      <c r="E110" s="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6"/>
      <c r="E111" s="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6"/>
      <c r="E112" s="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6"/>
      <c r="E113" s="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6"/>
      <c r="E114" s="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6"/>
      <c r="E115" s="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6"/>
      <c r="E116" s="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6"/>
      <c r="E117" s="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6"/>
      <c r="E118" s="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6"/>
      <c r="E119" s="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6"/>
      <c r="E120" s="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6"/>
      <c r="E121" s="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6"/>
      <c r="E122" s="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6"/>
      <c r="E123" s="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6"/>
      <c r="E124" s="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6"/>
      <c r="E125" s="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6"/>
      <c r="E126" s="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6"/>
      <c r="E127" s="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6"/>
      <c r="E128" s="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6"/>
      <c r="E129" s="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6"/>
      <c r="E130" s="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6"/>
      <c r="E131" s="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6"/>
      <c r="E132" s="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6"/>
      <c r="E133" s="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6"/>
      <c r="E134" s="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6"/>
      <c r="E135" s="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6"/>
      <c r="E136" s="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6"/>
      <c r="E137" s="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6"/>
      <c r="E138" s="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6"/>
      <c r="E139" s="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6"/>
      <c r="E140" s="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6"/>
      <c r="E141" s="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6"/>
      <c r="E142" s="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6"/>
      <c r="E143" s="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6"/>
      <c r="E144" s="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6"/>
      <c r="E145" s="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6"/>
      <c r="E146" s="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6"/>
      <c r="E147" s="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6"/>
      <c r="E148" s="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6"/>
      <c r="E149" s="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6"/>
      <c r="E150" s="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6"/>
      <c r="E151" s="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6"/>
      <c r="E152" s="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6"/>
      <c r="E153" s="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6"/>
      <c r="E154" s="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6"/>
      <c r="E155" s="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6"/>
      <c r="E156" s="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6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6"/>
      <c r="E158" s="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6"/>
      <c r="E159" s="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6"/>
      <c r="E160" s="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6"/>
      <c r="E161" s="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6"/>
      <c r="E162" s="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6"/>
      <c r="E163" s="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6"/>
      <c r="E164" s="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6"/>
      <c r="E165" s="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6"/>
      <c r="E166" s="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6"/>
      <c r="E167" s="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6"/>
      <c r="E168" s="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6"/>
      <c r="E169" s="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6"/>
      <c r="E170" s="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6"/>
      <c r="E171" s="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6"/>
      <c r="E172" s="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6"/>
      <c r="E173" s="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6"/>
      <c r="E174" s="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6"/>
      <c r="E175" s="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6"/>
      <c r="E176" s="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6"/>
      <c r="E177" s="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6"/>
      <c r="E178" s="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6"/>
      <c r="E179" s="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6"/>
      <c r="E180" s="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6"/>
      <c r="E181" s="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6"/>
      <c r="E182" s="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6"/>
      <c r="E183" s="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6"/>
      <c r="E184" s="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6"/>
      <c r="E185" s="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6"/>
      <c r="E186" s="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6"/>
      <c r="E187" s="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6"/>
      <c r="E188" s="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6"/>
      <c r="E189" s="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6"/>
      <c r="E190" s="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6"/>
      <c r="E191" s="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6"/>
      <c r="E192" s="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6"/>
      <c r="E193" s="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6"/>
      <c r="E194" s="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6"/>
      <c r="E195" s="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6"/>
      <c r="E196" s="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6"/>
      <c r="E197" s="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6"/>
      <c r="E198" s="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6"/>
      <c r="E199" s="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6"/>
      <c r="E200" s="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6"/>
      <c r="E201" s="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6"/>
      <c r="E202" s="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6"/>
      <c r="E203" s="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6"/>
      <c r="E204" s="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6"/>
      <c r="E205" s="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6"/>
      <c r="E206" s="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6"/>
      <c r="E207" s="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6"/>
      <c r="E208" s="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6"/>
      <c r="E209" s="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6"/>
      <c r="E210" s="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6"/>
      <c r="E211" s="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6"/>
      <c r="E212" s="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6"/>
      <c r="E213" s="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6"/>
      <c r="E214" s="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6"/>
      <c r="E215" s="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6"/>
      <c r="E216" s="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6"/>
      <c r="E217" s="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6"/>
      <c r="E218" s="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6"/>
      <c r="E219" s="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6"/>
      <c r="E220" s="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6"/>
      <c r="E221" s="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6"/>
      <c r="E222" s="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6"/>
      <c r="E223" s="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6"/>
      <c r="E224" s="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6"/>
      <c r="E225" s="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6"/>
      <c r="E226" s="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6"/>
      <c r="E227" s="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6"/>
      <c r="E228" s="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6"/>
      <c r="E229" s="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6"/>
      <c r="E230" s="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6"/>
      <c r="E231" s="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6"/>
      <c r="E232" s="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6"/>
      <c r="E233" s="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6"/>
      <c r="E234" s="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6"/>
      <c r="E235" s="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6"/>
      <c r="E236" s="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6"/>
      <c r="E237" s="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6"/>
      <c r="E238" s="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6"/>
      <c r="E239" s="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6"/>
      <c r="E240" s="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6"/>
      <c r="E241" s="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6"/>
      <c r="E242" s="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6"/>
      <c r="E243" s="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6"/>
      <c r="E244" s="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6"/>
      <c r="E245" s="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6"/>
      <c r="E246" s="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6"/>
      <c r="E247" s="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6"/>
      <c r="E248" s="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6"/>
      <c r="E249" s="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6"/>
      <c r="E250" s="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6"/>
      <c r="E251" s="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6"/>
      <c r="E252" s="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6"/>
      <c r="E253" s="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6"/>
      <c r="E254" s="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6"/>
      <c r="E255" s="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6"/>
      <c r="E256" s="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6"/>
      <c r="E257" s="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6"/>
      <c r="E258" s="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6"/>
      <c r="E259" s="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6"/>
      <c r="E260" s="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6"/>
      <c r="E261" s="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6"/>
      <c r="E262" s="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6"/>
      <c r="E263" s="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6"/>
      <c r="E264" s="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6"/>
      <c r="E265" s="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6"/>
      <c r="E266" s="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6"/>
      <c r="E267" s="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6"/>
      <c r="E268" s="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6"/>
      <c r="E269" s="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6"/>
      <c r="E270" s="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6"/>
      <c r="E271" s="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6"/>
      <c r="E272" s="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6"/>
      <c r="E273" s="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6"/>
      <c r="E274" s="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6"/>
      <c r="E275" s="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6"/>
      <c r="E276" s="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6"/>
      <c r="E277" s="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6"/>
      <c r="E278" s="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6"/>
      <c r="E279" s="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6"/>
      <c r="E280" s="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6"/>
      <c r="E281" s="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6"/>
      <c r="E282" s="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6"/>
      <c r="E283" s="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6"/>
      <c r="E284" s="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6"/>
      <c r="E285" s="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6"/>
      <c r="E286" s="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6"/>
      <c r="E287" s="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6"/>
      <c r="E288" s="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6"/>
      <c r="E289" s="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6"/>
      <c r="E290" s="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6"/>
      <c r="E291" s="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6"/>
      <c r="E292" s="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6"/>
      <c r="E293" s="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6"/>
      <c r="E294" s="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6"/>
      <c r="E295" s="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6"/>
      <c r="E296" s="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6"/>
      <c r="E297" s="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6"/>
      <c r="E298" s="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6"/>
      <c r="E299" s="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6"/>
      <c r="E300" s="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6"/>
      <c r="E301" s="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6"/>
      <c r="E302" s="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6"/>
      <c r="E303" s="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6"/>
      <c r="E304" s="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6"/>
      <c r="E305" s="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6"/>
      <c r="E306" s="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6"/>
      <c r="E307" s="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6"/>
      <c r="E308" s="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6"/>
      <c r="E309" s="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6"/>
      <c r="E310" s="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6"/>
      <c r="E311" s="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6"/>
      <c r="E312" s="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6"/>
      <c r="E313" s="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6"/>
      <c r="E314" s="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6"/>
      <c r="E315" s="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6"/>
      <c r="E316" s="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6"/>
      <c r="E317" s="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6"/>
      <c r="E318" s="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6"/>
      <c r="E319" s="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6"/>
      <c r="E320" s="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6"/>
      <c r="E321" s="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6"/>
      <c r="E322" s="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6"/>
      <c r="E323" s="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6"/>
      <c r="E324" s="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6"/>
      <c r="E325" s="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6"/>
      <c r="E326" s="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6"/>
      <c r="E327" s="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6"/>
      <c r="E328" s="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6"/>
      <c r="E329" s="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6"/>
      <c r="E330" s="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6"/>
      <c r="E331" s="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6"/>
      <c r="E332" s="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6"/>
      <c r="E333" s="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6"/>
      <c r="E334" s="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6"/>
      <c r="E335" s="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6"/>
      <c r="E336" s="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6"/>
      <c r="E337" s="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6"/>
      <c r="E338" s="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6"/>
      <c r="E339" s="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6"/>
      <c r="E340" s="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6"/>
      <c r="E341" s="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6"/>
      <c r="E342" s="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6"/>
      <c r="E343" s="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6"/>
      <c r="E344" s="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6"/>
      <c r="E345" s="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6"/>
      <c r="E346" s="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6"/>
      <c r="E347" s="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6"/>
      <c r="E348" s="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6"/>
      <c r="E349" s="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6"/>
      <c r="E350" s="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6"/>
      <c r="E351" s="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6"/>
      <c r="E352" s="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6"/>
      <c r="E353" s="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6"/>
      <c r="E354" s="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6"/>
      <c r="E355" s="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6"/>
      <c r="E356" s="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6"/>
      <c r="E357" s="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6"/>
      <c r="E358" s="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6"/>
      <c r="E359" s="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6"/>
      <c r="E360" s="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6"/>
      <c r="E361" s="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6"/>
      <c r="E362" s="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6"/>
      <c r="E363" s="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6"/>
      <c r="E364" s="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6"/>
      <c r="E365" s="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6"/>
      <c r="E366" s="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6"/>
      <c r="E367" s="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6"/>
      <c r="E368" s="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6"/>
      <c r="E369" s="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6"/>
      <c r="E370" s="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6"/>
      <c r="E371" s="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6"/>
      <c r="E372" s="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6"/>
      <c r="E373" s="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6"/>
      <c r="E374" s="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6"/>
      <c r="E375" s="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6"/>
      <c r="E376" s="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6"/>
      <c r="E377" s="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6"/>
      <c r="E378" s="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6"/>
      <c r="E379" s="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6"/>
      <c r="E380" s="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6"/>
      <c r="E381" s="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6"/>
      <c r="E382" s="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6"/>
      <c r="E383" s="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6"/>
      <c r="E384" s="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6"/>
      <c r="E385" s="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6"/>
      <c r="E386" s="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6"/>
      <c r="E387" s="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6"/>
      <c r="E388" s="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6"/>
      <c r="E389" s="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6"/>
      <c r="E390" s="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6"/>
      <c r="E391" s="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6"/>
      <c r="E392" s="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6"/>
      <c r="E393" s="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6"/>
      <c r="E394" s="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6"/>
      <c r="E395" s="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6"/>
      <c r="E396" s="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6"/>
      <c r="E397" s="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6"/>
      <c r="E398" s="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6"/>
      <c r="E399" s="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6"/>
      <c r="E400" s="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6"/>
      <c r="E401" s="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6"/>
      <c r="E402" s="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6"/>
      <c r="E403" s="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6"/>
      <c r="E404" s="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6"/>
      <c r="E405" s="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6"/>
      <c r="E406" s="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6"/>
      <c r="E407" s="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6"/>
      <c r="E408" s="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6"/>
      <c r="E409" s="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6"/>
      <c r="E410" s="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6"/>
      <c r="E411" s="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6"/>
      <c r="E412" s="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6"/>
      <c r="E413" s="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6"/>
      <c r="E414" s="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6"/>
      <c r="E415" s="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6"/>
      <c r="E416" s="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6"/>
      <c r="E417" s="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6"/>
      <c r="E418" s="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6"/>
      <c r="E419" s="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6"/>
      <c r="E420" s="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6"/>
      <c r="E421" s="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6"/>
      <c r="E422" s="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6"/>
      <c r="E423" s="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6"/>
      <c r="E424" s="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6"/>
      <c r="E425" s="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6"/>
      <c r="E426" s="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6"/>
      <c r="E427" s="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6"/>
      <c r="E428" s="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6"/>
      <c r="E429" s="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6"/>
      <c r="E430" s="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6"/>
      <c r="E431" s="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6"/>
      <c r="E432" s="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6"/>
      <c r="E433" s="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6"/>
      <c r="E434" s="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6"/>
      <c r="E435" s="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6"/>
      <c r="E436" s="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6"/>
      <c r="E437" s="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6"/>
      <c r="E438" s="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6"/>
      <c r="E439" s="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6"/>
      <c r="E440" s="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6"/>
      <c r="E441" s="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6"/>
      <c r="E442" s="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6"/>
      <c r="E443" s="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6"/>
      <c r="E444" s="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6"/>
      <c r="E445" s="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6"/>
      <c r="E446" s="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6"/>
      <c r="E447" s="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6"/>
      <c r="E448" s="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6"/>
      <c r="E449" s="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6"/>
      <c r="E450" s="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6"/>
      <c r="E451" s="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6"/>
      <c r="E452" s="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6"/>
      <c r="E453" s="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6"/>
      <c r="E454" s="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6"/>
      <c r="E455" s="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6"/>
      <c r="E456" s="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6"/>
      <c r="E457" s="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6"/>
      <c r="E458" s="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6"/>
      <c r="E459" s="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6"/>
      <c r="E460" s="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6"/>
      <c r="E461" s="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6"/>
      <c r="E462" s="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6"/>
      <c r="E463" s="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6"/>
      <c r="E464" s="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6"/>
      <c r="E465" s="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6"/>
      <c r="E466" s="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6"/>
      <c r="E467" s="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6"/>
      <c r="E468" s="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6"/>
      <c r="E469" s="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6"/>
      <c r="E470" s="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6"/>
      <c r="E471" s="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6"/>
      <c r="E472" s="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6"/>
      <c r="E473" s="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6"/>
      <c r="E474" s="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6"/>
      <c r="E475" s="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6"/>
      <c r="E476" s="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6"/>
      <c r="E477" s="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6"/>
      <c r="E478" s="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6"/>
      <c r="E479" s="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6"/>
      <c r="E480" s="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6"/>
      <c r="E481" s="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6"/>
      <c r="E482" s="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6"/>
      <c r="E483" s="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6"/>
      <c r="E484" s="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6"/>
      <c r="E485" s="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6"/>
      <c r="E486" s="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6"/>
      <c r="E487" s="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6"/>
      <c r="E488" s="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6"/>
      <c r="E489" s="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6"/>
      <c r="E490" s="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6"/>
      <c r="E491" s="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6"/>
      <c r="E492" s="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6"/>
      <c r="E493" s="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6"/>
      <c r="E494" s="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6"/>
      <c r="E495" s="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6"/>
      <c r="E496" s="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6"/>
      <c r="E497" s="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6"/>
      <c r="E498" s="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6"/>
      <c r="E499" s="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6"/>
      <c r="E500" s="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6"/>
      <c r="E501" s="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6"/>
      <c r="E502" s="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6"/>
      <c r="E503" s="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6"/>
      <c r="E504" s="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6"/>
      <c r="E505" s="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6"/>
      <c r="E506" s="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6"/>
      <c r="E507" s="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6"/>
      <c r="E508" s="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6"/>
      <c r="E509" s="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6"/>
      <c r="E510" s="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6"/>
      <c r="E511" s="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6"/>
      <c r="E512" s="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6"/>
      <c r="E513" s="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6"/>
      <c r="E514" s="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6"/>
      <c r="E515" s="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6"/>
      <c r="E516" s="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6"/>
      <c r="E517" s="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6"/>
      <c r="E518" s="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6"/>
      <c r="E519" s="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6"/>
      <c r="E520" s="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6"/>
      <c r="E521" s="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6"/>
      <c r="E522" s="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6"/>
      <c r="E523" s="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6"/>
      <c r="E524" s="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6"/>
      <c r="E525" s="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6"/>
      <c r="E526" s="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6"/>
      <c r="E527" s="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6"/>
      <c r="E528" s="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6"/>
      <c r="E529" s="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6"/>
      <c r="E530" s="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6"/>
      <c r="E531" s="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6"/>
      <c r="E532" s="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6"/>
      <c r="E533" s="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6"/>
      <c r="E534" s="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6"/>
      <c r="E535" s="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6"/>
      <c r="E536" s="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6"/>
      <c r="E537" s="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6"/>
      <c r="E538" s="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6"/>
      <c r="E539" s="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6"/>
      <c r="E540" s="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6"/>
      <c r="E541" s="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6"/>
      <c r="E542" s="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6"/>
      <c r="E543" s="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6"/>
      <c r="E544" s="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6"/>
      <c r="E545" s="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6"/>
      <c r="E546" s="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6"/>
      <c r="E547" s="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6"/>
      <c r="E548" s="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6"/>
      <c r="E549" s="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6"/>
      <c r="E550" s="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6"/>
      <c r="E551" s="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6"/>
      <c r="E552" s="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6"/>
      <c r="E553" s="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6"/>
      <c r="E554" s="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6"/>
      <c r="E555" s="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6"/>
      <c r="E556" s="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6"/>
      <c r="E557" s="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6"/>
      <c r="E558" s="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6"/>
      <c r="E559" s="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6"/>
      <c r="E560" s="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6"/>
      <c r="E561" s="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6"/>
      <c r="E562" s="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6"/>
      <c r="E563" s="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6"/>
      <c r="E564" s="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6"/>
      <c r="E565" s="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6"/>
      <c r="E566" s="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6"/>
      <c r="E567" s="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6"/>
      <c r="E568" s="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6"/>
      <c r="E569" s="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6"/>
      <c r="E570" s="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6"/>
      <c r="E571" s="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6"/>
      <c r="E572" s="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6"/>
      <c r="E573" s="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6"/>
      <c r="E574" s="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6"/>
      <c r="E575" s="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6"/>
      <c r="E576" s="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6"/>
      <c r="E577" s="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6"/>
      <c r="E578" s="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6"/>
      <c r="E579" s="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6"/>
      <c r="E580" s="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6"/>
      <c r="E581" s="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6"/>
      <c r="E582" s="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6"/>
      <c r="E583" s="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6"/>
      <c r="E584" s="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6"/>
      <c r="E585" s="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6"/>
      <c r="E586" s="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6"/>
      <c r="E587" s="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6"/>
      <c r="E588" s="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6"/>
      <c r="E589" s="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6"/>
      <c r="E590" s="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6"/>
      <c r="E591" s="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6"/>
      <c r="E592" s="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6"/>
      <c r="E593" s="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6"/>
      <c r="E594" s="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6"/>
      <c r="E595" s="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6"/>
      <c r="E596" s="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6"/>
      <c r="E597" s="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6"/>
      <c r="E598" s="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6"/>
      <c r="E599" s="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6"/>
      <c r="E600" s="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6"/>
      <c r="E601" s="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6"/>
      <c r="E602" s="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6"/>
      <c r="E603" s="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6"/>
      <c r="E604" s="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6"/>
      <c r="E605" s="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6"/>
      <c r="E606" s="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6"/>
      <c r="E607" s="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6"/>
      <c r="E608" s="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6"/>
      <c r="E609" s="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6"/>
      <c r="E610" s="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6"/>
      <c r="E611" s="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6"/>
      <c r="E612" s="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6"/>
      <c r="E613" s="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6"/>
      <c r="E614" s="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6"/>
      <c r="E615" s="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6"/>
      <c r="E616" s="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6"/>
      <c r="E617" s="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6"/>
      <c r="E618" s="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6"/>
      <c r="E619" s="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6"/>
      <c r="E620" s="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6"/>
      <c r="E621" s="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6"/>
      <c r="E622" s="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6"/>
      <c r="E623" s="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6"/>
      <c r="E624" s="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6"/>
      <c r="E625" s="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6"/>
      <c r="E626" s="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6"/>
      <c r="E627" s="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6"/>
      <c r="E628" s="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6"/>
      <c r="E629" s="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6"/>
      <c r="E630" s="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6"/>
      <c r="E631" s="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6"/>
      <c r="E632" s="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6"/>
      <c r="E633" s="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6"/>
      <c r="E634" s="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6"/>
      <c r="E635" s="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6"/>
      <c r="E636" s="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6"/>
      <c r="E637" s="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6"/>
      <c r="E638" s="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6"/>
      <c r="E639" s="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6"/>
      <c r="E640" s="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6"/>
      <c r="E641" s="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6"/>
      <c r="E642" s="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6"/>
      <c r="E643" s="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6"/>
      <c r="E644" s="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6"/>
      <c r="E645" s="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6"/>
      <c r="E646" s="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6"/>
      <c r="E647" s="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6"/>
      <c r="E648" s="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6"/>
      <c r="E649" s="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6"/>
      <c r="E650" s="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6"/>
      <c r="E651" s="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6"/>
      <c r="E652" s="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6"/>
      <c r="E653" s="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6"/>
      <c r="E654" s="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6"/>
      <c r="E655" s="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6"/>
      <c r="E656" s="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6"/>
      <c r="E657" s="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6"/>
      <c r="E658" s="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6"/>
      <c r="E659" s="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6"/>
      <c r="E660" s="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6"/>
      <c r="E661" s="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6"/>
      <c r="E662" s="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6"/>
      <c r="E663" s="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6"/>
      <c r="E664" s="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6"/>
      <c r="E665" s="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6"/>
      <c r="E666" s="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6"/>
      <c r="E667" s="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6"/>
      <c r="E668" s="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6"/>
      <c r="E669" s="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6"/>
      <c r="E670" s="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6"/>
      <c r="E671" s="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6"/>
      <c r="E672" s="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6"/>
      <c r="E673" s="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6"/>
      <c r="E674" s="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6"/>
      <c r="E675" s="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6"/>
      <c r="E676" s="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6"/>
      <c r="E677" s="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6"/>
      <c r="E678" s="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6"/>
      <c r="E679" s="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6"/>
      <c r="E680" s="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6"/>
      <c r="E681" s="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6"/>
      <c r="E682" s="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6"/>
      <c r="E683" s="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6"/>
      <c r="E684" s="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6"/>
      <c r="E685" s="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6"/>
      <c r="E686" s="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6"/>
      <c r="E687" s="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6"/>
      <c r="E688" s="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6"/>
      <c r="E689" s="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6"/>
      <c r="E690" s="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6"/>
      <c r="E691" s="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6"/>
      <c r="E692" s="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6"/>
      <c r="E693" s="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6"/>
      <c r="E694" s="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6"/>
      <c r="E695" s="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6"/>
      <c r="E696" s="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6"/>
      <c r="E697" s="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6"/>
      <c r="E698" s="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6"/>
      <c r="E699" s="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6"/>
      <c r="E700" s="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6"/>
      <c r="E701" s="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6"/>
      <c r="E702" s="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6"/>
      <c r="E703" s="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6"/>
      <c r="E704" s="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6"/>
      <c r="E705" s="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6"/>
      <c r="E706" s="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6"/>
      <c r="E707" s="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6"/>
      <c r="E708" s="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6"/>
      <c r="E709" s="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6"/>
      <c r="E710" s="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6"/>
      <c r="E711" s="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6"/>
      <c r="E712" s="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6"/>
      <c r="E713" s="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6"/>
      <c r="E714" s="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6"/>
      <c r="E715" s="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6"/>
      <c r="E716" s="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6"/>
      <c r="E717" s="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6"/>
      <c r="E718" s="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6"/>
      <c r="E719" s="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6"/>
      <c r="E720" s="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6"/>
      <c r="E721" s="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6"/>
      <c r="E722" s="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6"/>
      <c r="E723" s="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6"/>
      <c r="E724" s="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6"/>
      <c r="E725" s="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6"/>
      <c r="E726" s="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6"/>
      <c r="E727" s="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6"/>
      <c r="E728" s="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6"/>
      <c r="E729" s="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6"/>
      <c r="E730" s="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6"/>
      <c r="E731" s="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6"/>
      <c r="E732" s="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6"/>
      <c r="E733" s="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6"/>
      <c r="E734" s="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6"/>
      <c r="E735" s="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6"/>
      <c r="E736" s="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6"/>
      <c r="E737" s="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6"/>
      <c r="E738" s="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6"/>
      <c r="E739" s="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6"/>
      <c r="E740" s="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6"/>
      <c r="E741" s="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6"/>
      <c r="E742" s="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6"/>
      <c r="E743" s="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6"/>
      <c r="E744" s="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6"/>
      <c r="E745" s="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6"/>
      <c r="E746" s="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6"/>
      <c r="E747" s="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6"/>
      <c r="E748" s="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6"/>
      <c r="E749" s="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6"/>
      <c r="E750" s="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6"/>
      <c r="E751" s="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6"/>
      <c r="E752" s="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6"/>
      <c r="E753" s="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6"/>
      <c r="E754" s="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6"/>
      <c r="E755" s="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6"/>
      <c r="E756" s="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6"/>
      <c r="E757" s="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6"/>
      <c r="E758" s="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6"/>
      <c r="E759" s="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6"/>
      <c r="E760" s="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6"/>
      <c r="E761" s="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6"/>
      <c r="E762" s="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6"/>
      <c r="E763" s="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6"/>
      <c r="E764" s="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6"/>
      <c r="E765" s="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6"/>
      <c r="E766" s="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6"/>
      <c r="E767" s="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6"/>
      <c r="E768" s="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6"/>
      <c r="E769" s="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6"/>
      <c r="E770" s="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6"/>
      <c r="E771" s="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6"/>
      <c r="E772" s="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6"/>
      <c r="E773" s="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6"/>
      <c r="E774" s="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6"/>
      <c r="E775" s="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6"/>
      <c r="E776" s="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6"/>
      <c r="E777" s="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6"/>
      <c r="E778" s="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6"/>
      <c r="E779" s="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6"/>
      <c r="E780" s="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6"/>
      <c r="E781" s="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6"/>
      <c r="E782" s="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6"/>
      <c r="E783" s="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6"/>
      <c r="E784" s="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6"/>
      <c r="E785" s="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6"/>
      <c r="E786" s="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6"/>
      <c r="E787" s="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6"/>
      <c r="E788" s="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6"/>
      <c r="E789" s="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6"/>
      <c r="E790" s="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6"/>
      <c r="E791" s="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6"/>
      <c r="E792" s="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6"/>
      <c r="E793" s="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6"/>
      <c r="E794" s="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6"/>
      <c r="E795" s="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6"/>
      <c r="E796" s="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6"/>
      <c r="E797" s="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6"/>
      <c r="E798" s="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6"/>
      <c r="E799" s="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6"/>
      <c r="E800" s="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6"/>
      <c r="E801" s="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6"/>
      <c r="E802" s="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6"/>
      <c r="E803" s="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6"/>
      <c r="E804" s="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6"/>
      <c r="E805" s="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6"/>
      <c r="E806" s="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6"/>
      <c r="E807" s="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6"/>
      <c r="E808" s="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6"/>
      <c r="E809" s="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6"/>
      <c r="E810" s="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6"/>
      <c r="E811" s="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6"/>
      <c r="E812" s="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6"/>
      <c r="E813" s="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6"/>
      <c r="E814" s="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6"/>
      <c r="E815" s="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6"/>
      <c r="E816" s="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6"/>
      <c r="E817" s="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6"/>
      <c r="E818" s="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6"/>
      <c r="E819" s="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6"/>
      <c r="E820" s="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6"/>
      <c r="E821" s="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6"/>
      <c r="E822" s="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6"/>
      <c r="E823" s="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6"/>
      <c r="E824" s="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6"/>
      <c r="E825" s="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6"/>
      <c r="E826" s="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6"/>
      <c r="E827" s="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6"/>
      <c r="E828" s="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6"/>
      <c r="E829" s="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6"/>
      <c r="E830" s="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6"/>
      <c r="E831" s="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6"/>
      <c r="E832" s="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6"/>
      <c r="E833" s="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6"/>
      <c r="E834" s="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6"/>
      <c r="E835" s="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6"/>
      <c r="E836" s="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6"/>
      <c r="E837" s="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6"/>
      <c r="E838" s="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6"/>
      <c r="E839" s="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6"/>
      <c r="E840" s="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6"/>
      <c r="E841" s="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6"/>
      <c r="E842" s="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6"/>
      <c r="E843" s="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6"/>
      <c r="E844" s="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6"/>
      <c r="E845" s="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6"/>
      <c r="E846" s="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6"/>
      <c r="E847" s="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6"/>
      <c r="E848" s="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6"/>
      <c r="E849" s="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6"/>
      <c r="E850" s="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6"/>
      <c r="E851" s="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6"/>
      <c r="E852" s="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6"/>
      <c r="E853" s="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6"/>
      <c r="E854" s="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6"/>
      <c r="E855" s="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6"/>
      <c r="E856" s="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6"/>
      <c r="E857" s="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6"/>
      <c r="E858" s="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6"/>
      <c r="E859" s="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6"/>
      <c r="E860" s="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6"/>
      <c r="E861" s="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6"/>
      <c r="E862" s="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6"/>
      <c r="E863" s="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6"/>
      <c r="E864" s="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6"/>
      <c r="E865" s="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6"/>
      <c r="E866" s="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6"/>
      <c r="E867" s="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6"/>
      <c r="E868" s="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6"/>
      <c r="E869" s="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6"/>
      <c r="E870" s="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6"/>
      <c r="E871" s="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6"/>
      <c r="E872" s="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6"/>
      <c r="E873" s="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6"/>
      <c r="E874" s="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6"/>
      <c r="E875" s="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6"/>
      <c r="E876" s="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6"/>
      <c r="E877" s="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6"/>
      <c r="E878" s="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6"/>
      <c r="E879" s="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6"/>
      <c r="E880" s="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6"/>
      <c r="E881" s="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6"/>
      <c r="E882" s="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6"/>
      <c r="E883" s="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6"/>
      <c r="E884" s="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6"/>
      <c r="E885" s="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6"/>
      <c r="E886" s="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6"/>
      <c r="E887" s="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6"/>
      <c r="E888" s="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6"/>
      <c r="E889" s="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6"/>
      <c r="E890" s="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6"/>
      <c r="E891" s="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6"/>
      <c r="E892" s="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6"/>
      <c r="E893" s="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6"/>
      <c r="E894" s="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6"/>
      <c r="E895" s="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6"/>
      <c r="E896" s="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6"/>
      <c r="E897" s="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6"/>
      <c r="E898" s="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6"/>
      <c r="E899" s="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6"/>
      <c r="E900" s="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6"/>
      <c r="E901" s="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6"/>
      <c r="E902" s="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6"/>
      <c r="E903" s="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6"/>
      <c r="E904" s="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6"/>
      <c r="E905" s="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6"/>
      <c r="E906" s="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6"/>
      <c r="E907" s="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6"/>
      <c r="E908" s="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6"/>
      <c r="E909" s="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6"/>
      <c r="E910" s="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6"/>
      <c r="E911" s="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6"/>
      <c r="E912" s="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6"/>
      <c r="E913" s="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6"/>
      <c r="E914" s="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6"/>
      <c r="E915" s="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6"/>
      <c r="E916" s="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6"/>
      <c r="E917" s="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6"/>
      <c r="E918" s="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6"/>
      <c r="E919" s="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6"/>
      <c r="E920" s="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6"/>
      <c r="E921" s="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6"/>
      <c r="E922" s="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6"/>
      <c r="E923" s="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6"/>
      <c r="E924" s="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6"/>
      <c r="E925" s="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6"/>
      <c r="E926" s="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6"/>
      <c r="E927" s="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6"/>
      <c r="E928" s="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6"/>
      <c r="E929" s="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6"/>
      <c r="E930" s="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6"/>
      <c r="E931" s="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6"/>
      <c r="E932" s="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6"/>
      <c r="E933" s="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6"/>
      <c r="E934" s="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6"/>
      <c r="E935" s="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6"/>
      <c r="E936" s="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6"/>
      <c r="E937" s="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6"/>
      <c r="E938" s="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6"/>
      <c r="E939" s="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6"/>
      <c r="E940" s="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6"/>
      <c r="E941" s="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6"/>
      <c r="E942" s="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6"/>
      <c r="E943" s="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6"/>
      <c r="E944" s="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6"/>
      <c r="E945" s="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6"/>
      <c r="E946" s="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6"/>
      <c r="E947" s="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6"/>
      <c r="E948" s="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6"/>
      <c r="E949" s="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6"/>
      <c r="E950" s="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6"/>
      <c r="E951" s="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6"/>
      <c r="E952" s="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6"/>
      <c r="E953" s="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6"/>
      <c r="E954" s="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6"/>
      <c r="E955" s="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6"/>
      <c r="E956" s="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6"/>
      <c r="E957" s="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6"/>
      <c r="E958" s="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6"/>
      <c r="E959" s="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6"/>
      <c r="E960" s="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6"/>
      <c r="E961" s="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6"/>
      <c r="E962" s="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6"/>
      <c r="E963" s="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6"/>
      <c r="E964" s="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6"/>
      <c r="E965" s="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6"/>
      <c r="E966" s="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6"/>
      <c r="E967" s="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6"/>
      <c r="E968" s="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6"/>
      <c r="E969" s="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6"/>
      <c r="E970" s="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6"/>
      <c r="E971" s="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6"/>
      <c r="E972" s="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6"/>
      <c r="E973" s="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6"/>
      <c r="E974" s="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6"/>
      <c r="E975" s="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6"/>
      <c r="E976" s="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6"/>
      <c r="E977" s="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6"/>
      <c r="E978" s="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6"/>
      <c r="E979" s="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6"/>
      <c r="E980" s="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6"/>
      <c r="E981" s="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6"/>
      <c r="E982" s="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6"/>
      <c r="E983" s="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6"/>
      <c r="E984" s="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6"/>
      <c r="E985" s="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6"/>
      <c r="E986" s="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6"/>
      <c r="E987" s="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6"/>
      <c r="E988" s="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6"/>
      <c r="E989" s="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6"/>
      <c r="E990" s="6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6"/>
      <c r="E991" s="6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6"/>
      <c r="E992" s="6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6"/>
      <c r="E993" s="6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6"/>
      <c r="E994" s="6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6"/>
      <c r="E995" s="6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6"/>
      <c r="E996" s="6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6"/>
      <c r="E997" s="6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6"/>
      <c r="E998" s="6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6"/>
      <c r="E999" s="6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6"/>
      <c r="E1000" s="6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3" max="3" width="9.25"/>
    <col customWidth="1" min="4" max="4" width="16.13"/>
    <col customWidth="1" min="5" max="5" width="14.63"/>
    <col customWidth="1" min="6" max="6" width="14.25"/>
    <col customWidth="1" min="7" max="7" width="13.38"/>
    <col customWidth="1" min="8" max="8" width="9.0"/>
    <col customWidth="1" min="9" max="9" width="14.25"/>
    <col customWidth="1" min="10" max="10" width="17.0"/>
    <col customWidth="1" min="11" max="11" width="18.88"/>
  </cols>
  <sheetData>
    <row r="1">
      <c r="A1" s="7" t="s">
        <v>64</v>
      </c>
      <c r="B1" s="8" t="s">
        <v>65</v>
      </c>
      <c r="C1" s="8" t="s">
        <v>66</v>
      </c>
      <c r="D1" s="8" t="s">
        <v>67</v>
      </c>
      <c r="E1" s="8" t="s">
        <v>68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73</v>
      </c>
      <c r="K1" s="8" t="s">
        <v>74</v>
      </c>
      <c r="L1" s="8" t="s">
        <v>75</v>
      </c>
      <c r="M1" s="8" t="s">
        <v>76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>
        <v>2025.0</v>
      </c>
      <c r="B2" s="11" t="s">
        <v>77</v>
      </c>
      <c r="C2" s="11" t="s">
        <v>78</v>
      </c>
      <c r="D2" s="12">
        <v>70000.0</v>
      </c>
      <c r="E2" s="11">
        <v>3.0</v>
      </c>
      <c r="F2" s="11">
        <v>2.0</v>
      </c>
      <c r="G2" s="11">
        <v>1.0</v>
      </c>
      <c r="H2" s="13">
        <f t="shared" ref="H2:H3" si="1">E2+F2+G2</f>
        <v>6</v>
      </c>
      <c r="I2" s="13">
        <f t="shared" ref="I2:I3" si="2">D2*H2/1000</f>
        <v>420</v>
      </c>
      <c r="J2" s="14">
        <v>0.2</v>
      </c>
      <c r="K2" s="15">
        <f t="shared" ref="K2:K3" si="3">I2*J2</f>
        <v>84</v>
      </c>
      <c r="L2" s="16">
        <f t="shared" ref="L2:L3" si="4">D2*J2</f>
        <v>14000</v>
      </c>
    </row>
    <row r="3">
      <c r="A3" s="13"/>
      <c r="B3" s="13"/>
      <c r="C3" s="11" t="s">
        <v>79</v>
      </c>
      <c r="D3" s="16">
        <v>1000.0</v>
      </c>
      <c r="E3" s="11">
        <v>20.0</v>
      </c>
      <c r="F3" s="11">
        <v>10.0</v>
      </c>
      <c r="G3" s="11">
        <v>5.0</v>
      </c>
      <c r="H3" s="13">
        <f t="shared" si="1"/>
        <v>35</v>
      </c>
      <c r="I3" s="13">
        <f t="shared" si="2"/>
        <v>35</v>
      </c>
      <c r="J3" s="14">
        <v>0.1</v>
      </c>
      <c r="K3" s="15">
        <f t="shared" si="3"/>
        <v>3.5</v>
      </c>
      <c r="L3" s="16">
        <f t="shared" si="4"/>
        <v>100</v>
      </c>
    </row>
    <row r="4">
      <c r="A4" s="13"/>
      <c r="B4" s="13"/>
      <c r="C4" s="13"/>
      <c r="D4" s="16"/>
      <c r="E4" s="13"/>
      <c r="F4" s="13"/>
      <c r="G4" s="13"/>
      <c r="H4" s="13"/>
      <c r="I4" s="13"/>
      <c r="J4" s="17"/>
      <c r="K4" s="13"/>
      <c r="L4" s="16"/>
    </row>
    <row r="5">
      <c r="A5" s="13"/>
      <c r="B5" s="11" t="s">
        <v>80</v>
      </c>
      <c r="C5" s="11" t="s">
        <v>78</v>
      </c>
      <c r="D5" s="12">
        <v>30000.0</v>
      </c>
      <c r="E5" s="11">
        <v>3.0</v>
      </c>
      <c r="F5" s="11">
        <v>3.0</v>
      </c>
      <c r="G5" s="11">
        <v>1.0</v>
      </c>
      <c r="H5" s="13">
        <f t="shared" ref="H5:H6" si="5">E5+F5+G5</f>
        <v>7</v>
      </c>
      <c r="I5" s="13">
        <f t="shared" ref="I5:I6" si="6">D5*H5/1000</f>
        <v>210</v>
      </c>
      <c r="J5" s="14">
        <v>0.2</v>
      </c>
      <c r="K5" s="15">
        <f t="shared" ref="K5:K6" si="7">I5*J5</f>
        <v>42</v>
      </c>
      <c r="L5" s="16">
        <f t="shared" ref="L5:L6" si="8">D5*J5</f>
        <v>6000</v>
      </c>
    </row>
    <row r="6">
      <c r="A6" s="13"/>
      <c r="B6" s="13"/>
      <c r="C6" s="11" t="s">
        <v>79</v>
      </c>
      <c r="D6" s="16">
        <v>1000.0</v>
      </c>
      <c r="E6" s="11">
        <v>20.0</v>
      </c>
      <c r="F6" s="11">
        <v>3.0</v>
      </c>
      <c r="G6" s="11">
        <v>2.0</v>
      </c>
      <c r="H6" s="13">
        <f t="shared" si="5"/>
        <v>25</v>
      </c>
      <c r="I6" s="13">
        <f t="shared" si="6"/>
        <v>25</v>
      </c>
      <c r="J6" s="14">
        <v>0.1</v>
      </c>
      <c r="K6" s="15">
        <f t="shared" si="7"/>
        <v>2.5</v>
      </c>
      <c r="L6" s="16">
        <f t="shared" si="8"/>
        <v>100</v>
      </c>
    </row>
    <row r="7">
      <c r="A7" s="13"/>
      <c r="B7" s="13"/>
      <c r="C7" s="13"/>
      <c r="D7" s="16"/>
      <c r="E7" s="13"/>
      <c r="F7" s="13"/>
      <c r="G7" s="13"/>
      <c r="H7" s="13"/>
      <c r="I7" s="13"/>
      <c r="J7" s="18"/>
      <c r="K7" s="15"/>
      <c r="L7" s="16"/>
    </row>
    <row r="8">
      <c r="A8" s="13"/>
      <c r="B8" s="13"/>
      <c r="C8" s="13"/>
      <c r="D8" s="16"/>
      <c r="E8" s="13"/>
      <c r="F8" s="13"/>
      <c r="G8" s="13"/>
      <c r="H8" s="13"/>
      <c r="I8" s="13"/>
      <c r="J8" s="19" t="s">
        <v>81</v>
      </c>
      <c r="K8" s="15">
        <f>SUM(K2:K6)</f>
        <v>132</v>
      </c>
      <c r="L8" s="16">
        <f>SUM(L2:L7)</f>
        <v>20200</v>
      </c>
      <c r="M8" s="20">
        <v>200.0</v>
      </c>
    </row>
    <row r="9">
      <c r="J9" s="21" t="s">
        <v>82</v>
      </c>
      <c r="K9" s="22">
        <f t="shared" ref="K9:L9" si="9">K2+K5</f>
        <v>126</v>
      </c>
      <c r="L9" s="23">
        <f t="shared" si="9"/>
        <v>20000</v>
      </c>
    </row>
    <row r="10">
      <c r="J10" s="21" t="s">
        <v>83</v>
      </c>
      <c r="K10" s="22">
        <f t="shared" ref="K10:L10" si="10">K3+K6</f>
        <v>6</v>
      </c>
      <c r="L10" s="23">
        <f t="shared" si="10"/>
        <v>200</v>
      </c>
    </row>
    <row r="11">
      <c r="J11" s="24" t="s">
        <v>84</v>
      </c>
      <c r="K11" s="25">
        <f t="shared" ref="K11:L11" si="11">K2+K3</f>
        <v>87.5</v>
      </c>
      <c r="L11" s="26">
        <f t="shared" si="11"/>
        <v>14100</v>
      </c>
    </row>
    <row r="12">
      <c r="J12" s="24" t="s">
        <v>85</v>
      </c>
      <c r="K12" s="25">
        <f t="shared" ref="K12:L12" si="12">K5+K6</f>
        <v>44.5</v>
      </c>
      <c r="L12" s="26">
        <f t="shared" si="12"/>
        <v>6100</v>
      </c>
    </row>
    <row r="13">
      <c r="D13" s="27"/>
      <c r="K13" s="28"/>
      <c r="L13" s="27"/>
    </row>
    <row r="14">
      <c r="A14" s="20" t="s">
        <v>86</v>
      </c>
      <c r="B14" s="29">
        <v>0.02</v>
      </c>
      <c r="D14" s="27"/>
      <c r="L14" s="27"/>
    </row>
    <row r="15">
      <c r="A15" s="10">
        <v>2026.0</v>
      </c>
      <c r="B15" s="11" t="s">
        <v>77</v>
      </c>
      <c r="C15" s="11" t="s">
        <v>78</v>
      </c>
      <c r="D15" s="16">
        <f t="shared" ref="D15:D19" si="13">D2</f>
        <v>70000</v>
      </c>
      <c r="E15" s="11">
        <f>E2*(1+Inflation1)</f>
        <v>3.06</v>
      </c>
      <c r="F15" s="11">
        <f>F2*(1+Inflation1)</f>
        <v>2.04</v>
      </c>
      <c r="G15" s="11">
        <f>G2*(1+Inflation1)</f>
        <v>1.02</v>
      </c>
      <c r="H15" s="13">
        <f t="shared" ref="H15:H16" si="14">E15+F15+G15</f>
        <v>6.12</v>
      </c>
      <c r="I15" s="13">
        <f t="shared" ref="I15:I16" si="15">D15*H15/1000</f>
        <v>428.4</v>
      </c>
      <c r="J15" s="14">
        <f t="shared" ref="J15:J16" si="16">J2*1.05</f>
        <v>0.21</v>
      </c>
      <c r="K15" s="15">
        <f t="shared" ref="K15:K16" si="17">I15*J15</f>
        <v>89.964</v>
      </c>
      <c r="L15" s="16">
        <f t="shared" ref="L15:L16" si="18">D15*J15</f>
        <v>14700</v>
      </c>
      <c r="M15" s="27">
        <f t="shared" ref="M15:M16" si="19">L15-L2</f>
        <v>700</v>
      </c>
    </row>
    <row r="16">
      <c r="A16" s="13"/>
      <c r="B16" s="13"/>
      <c r="C16" s="11" t="s">
        <v>79</v>
      </c>
      <c r="D16" s="16">
        <f t="shared" si="13"/>
        <v>1000</v>
      </c>
      <c r="E16" s="11">
        <f>E3*(1+Inflation1)</f>
        <v>20.4</v>
      </c>
      <c r="F16" s="11">
        <f>F3*(1+Inflation1)</f>
        <v>10.2</v>
      </c>
      <c r="G16" s="11">
        <f>G3*(1+Inflation1)</f>
        <v>5.1</v>
      </c>
      <c r="H16" s="13">
        <f t="shared" si="14"/>
        <v>35.7</v>
      </c>
      <c r="I16" s="13">
        <f t="shared" si="15"/>
        <v>35.7</v>
      </c>
      <c r="J16" s="14">
        <f t="shared" si="16"/>
        <v>0.105</v>
      </c>
      <c r="K16" s="15">
        <f t="shared" si="17"/>
        <v>3.7485</v>
      </c>
      <c r="L16" s="16">
        <f t="shared" si="18"/>
        <v>105</v>
      </c>
      <c r="M16" s="27">
        <f t="shared" si="19"/>
        <v>5</v>
      </c>
    </row>
    <row r="17">
      <c r="A17" s="13"/>
      <c r="B17" s="13"/>
      <c r="C17" s="13"/>
      <c r="D17" s="16" t="str">
        <f t="shared" si="13"/>
        <v/>
      </c>
      <c r="E17" s="11"/>
      <c r="F17" s="11"/>
      <c r="G17" s="11"/>
      <c r="H17" s="13"/>
      <c r="I17" s="13"/>
      <c r="J17" s="14"/>
      <c r="K17" s="13"/>
      <c r="L17" s="16"/>
    </row>
    <row r="18">
      <c r="A18" s="13"/>
      <c r="B18" s="11" t="s">
        <v>80</v>
      </c>
      <c r="C18" s="11" t="s">
        <v>78</v>
      </c>
      <c r="D18" s="16">
        <f t="shared" si="13"/>
        <v>30000</v>
      </c>
      <c r="E18" s="11">
        <f>E5*(1+Inflation1)</f>
        <v>3.06</v>
      </c>
      <c r="F18" s="11">
        <f>F5*(1+Inflation1)</f>
        <v>3.06</v>
      </c>
      <c r="G18" s="11">
        <f>G5*(1+Inflation1)</f>
        <v>1.02</v>
      </c>
      <c r="H18" s="13">
        <f t="shared" ref="H18:H19" si="20">E18+F18+G18</f>
        <v>7.14</v>
      </c>
      <c r="I18" s="13">
        <f t="shared" ref="I18:I19" si="21">D18*H18/1000</f>
        <v>214.2</v>
      </c>
      <c r="J18" s="14">
        <f t="shared" ref="J18:J19" si="22">J5*1.05</f>
        <v>0.21</v>
      </c>
      <c r="K18" s="15">
        <f t="shared" ref="K18:K19" si="23">I18*J18</f>
        <v>44.982</v>
      </c>
      <c r="L18" s="16">
        <f t="shared" ref="L18:L19" si="24">D18*J18</f>
        <v>6300</v>
      </c>
      <c r="M18" s="27">
        <f t="shared" ref="M18:M19" si="25">L18-L5</f>
        <v>300</v>
      </c>
    </row>
    <row r="19">
      <c r="A19" s="13"/>
      <c r="B19" s="13"/>
      <c r="C19" s="11" t="s">
        <v>79</v>
      </c>
      <c r="D19" s="16">
        <f t="shared" si="13"/>
        <v>1000</v>
      </c>
      <c r="E19" s="11">
        <f>E6*(1+Inflation1)</f>
        <v>20.4</v>
      </c>
      <c r="F19" s="11">
        <f>F6*(1+Inflation1)</f>
        <v>3.06</v>
      </c>
      <c r="G19" s="11">
        <f>G6*(1+Inflation1)</f>
        <v>2.04</v>
      </c>
      <c r="H19" s="13">
        <f t="shared" si="20"/>
        <v>25.5</v>
      </c>
      <c r="I19" s="13">
        <f t="shared" si="21"/>
        <v>25.5</v>
      </c>
      <c r="J19" s="14">
        <f t="shared" si="22"/>
        <v>0.105</v>
      </c>
      <c r="K19" s="15">
        <f t="shared" si="23"/>
        <v>2.6775</v>
      </c>
      <c r="L19" s="16">
        <f t="shared" si="24"/>
        <v>105</v>
      </c>
      <c r="M19" s="27">
        <f t="shared" si="25"/>
        <v>5</v>
      </c>
    </row>
    <row r="20">
      <c r="A20" s="13"/>
      <c r="B20" s="13"/>
      <c r="C20" s="13"/>
      <c r="D20" s="16"/>
      <c r="E20" s="13"/>
      <c r="F20" s="13"/>
      <c r="G20" s="13"/>
      <c r="H20" s="13"/>
      <c r="I20" s="13"/>
      <c r="J20" s="18"/>
      <c r="K20" s="15"/>
      <c r="L20" s="16"/>
    </row>
    <row r="21">
      <c r="A21" s="13"/>
      <c r="B21" s="13"/>
      <c r="C21" s="13"/>
      <c r="D21" s="16"/>
      <c r="E21" s="13"/>
      <c r="F21" s="13"/>
      <c r="G21" s="13"/>
      <c r="H21" s="13"/>
      <c r="I21" s="13"/>
      <c r="J21" s="19" t="s">
        <v>81</v>
      </c>
      <c r="K21" s="15">
        <f>SUM(K15:K19)</f>
        <v>141.372</v>
      </c>
      <c r="L21" s="16">
        <f>SUM(L15:L20)</f>
        <v>21210</v>
      </c>
      <c r="M21" s="27">
        <f>L21-L8</f>
        <v>1010</v>
      </c>
    </row>
    <row r="22">
      <c r="A22" s="13"/>
      <c r="B22" s="13"/>
      <c r="C22" s="13"/>
      <c r="D22" s="16"/>
      <c r="E22" s="13"/>
      <c r="F22" s="13"/>
      <c r="G22" s="13"/>
      <c r="H22" s="13"/>
      <c r="I22" s="13"/>
      <c r="J22" s="11" t="s">
        <v>87</v>
      </c>
      <c r="K22" s="17">
        <f>(K21/K8-1)</f>
        <v>0.071</v>
      </c>
      <c r="L22" s="16"/>
    </row>
    <row r="23">
      <c r="J23" s="20" t="s">
        <v>82</v>
      </c>
      <c r="K23" s="28">
        <f t="shared" ref="K23:L23" si="26">K15+K18</f>
        <v>134.946</v>
      </c>
      <c r="L23" s="27">
        <f t="shared" si="26"/>
        <v>21000</v>
      </c>
    </row>
    <row r="24">
      <c r="J24" s="20" t="s">
        <v>83</v>
      </c>
      <c r="K24" s="28">
        <f t="shared" ref="K24:L24" si="27">K16+K19</f>
        <v>6.426</v>
      </c>
      <c r="L24" s="27">
        <f t="shared" si="27"/>
        <v>210</v>
      </c>
    </row>
    <row r="25">
      <c r="J25" s="24" t="s">
        <v>84</v>
      </c>
      <c r="K25" s="25">
        <f t="shared" ref="K25:L25" si="28">K16+K15</f>
        <v>93.7125</v>
      </c>
      <c r="L25" s="26">
        <f t="shared" si="28"/>
        <v>14805</v>
      </c>
    </row>
    <row r="26">
      <c r="J26" s="24" t="s">
        <v>85</v>
      </c>
      <c r="K26" s="25">
        <f t="shared" ref="K26:L26" si="29">K19+K18</f>
        <v>47.6595</v>
      </c>
      <c r="L26" s="26">
        <f t="shared" si="29"/>
        <v>6405</v>
      </c>
    </row>
    <row r="27">
      <c r="D27" s="27"/>
      <c r="L27" s="27"/>
    </row>
    <row r="28">
      <c r="A28" s="20" t="s">
        <v>86</v>
      </c>
      <c r="B28" s="30">
        <v>0.015</v>
      </c>
      <c r="D28" s="27"/>
      <c r="J28" s="31"/>
      <c r="L28" s="27"/>
    </row>
    <row r="29">
      <c r="A29" s="10">
        <v>2027.0</v>
      </c>
      <c r="B29" s="11" t="s">
        <v>77</v>
      </c>
      <c r="C29" s="11" t="s">
        <v>78</v>
      </c>
      <c r="D29" s="16">
        <f t="shared" ref="D29:D33" si="30">D15</f>
        <v>70000</v>
      </c>
      <c r="E29" s="32">
        <f>E15*(1+Inflation2)</f>
        <v>3.1059</v>
      </c>
      <c r="F29" s="32">
        <f>F15*(1+Inflation2)</f>
        <v>2.0706</v>
      </c>
      <c r="G29" s="32">
        <f>G15*(1+Inflation2)</f>
        <v>1.0353</v>
      </c>
      <c r="H29" s="15">
        <f t="shared" ref="H29:H30" si="31">E29+F29+G29</f>
        <v>6.2118</v>
      </c>
      <c r="I29" s="13">
        <f t="shared" ref="I29:I30" si="32">D29*H29/1000</f>
        <v>434.826</v>
      </c>
      <c r="J29" s="14">
        <f>J15*1.07</f>
        <v>0.2247</v>
      </c>
      <c r="K29" s="15">
        <f t="shared" ref="K29:K30" si="33">I29*J29</f>
        <v>97.7054022</v>
      </c>
      <c r="L29" s="16">
        <f t="shared" ref="L29:L30" si="34">D29*J29</f>
        <v>15729</v>
      </c>
      <c r="M29" s="27">
        <f t="shared" ref="M29:M30" si="35">L29-L15</f>
        <v>1029</v>
      </c>
    </row>
    <row r="30">
      <c r="A30" s="13"/>
      <c r="B30" s="13"/>
      <c r="C30" s="11" t="s">
        <v>79</v>
      </c>
      <c r="D30" s="16">
        <f t="shared" si="30"/>
        <v>1000</v>
      </c>
      <c r="E30" s="32">
        <f>E16*(1+Inflation2)</f>
        <v>20.706</v>
      </c>
      <c r="F30" s="32">
        <f>F16*(1+Inflation2)</f>
        <v>10.353</v>
      </c>
      <c r="G30" s="32">
        <f>G16*(1+Inflation2)</f>
        <v>5.1765</v>
      </c>
      <c r="H30" s="15">
        <f t="shared" si="31"/>
        <v>36.2355</v>
      </c>
      <c r="I30" s="13">
        <f t="shared" si="32"/>
        <v>36.2355</v>
      </c>
      <c r="J30" s="14">
        <f>J16*1.1</f>
        <v>0.1155</v>
      </c>
      <c r="K30" s="15">
        <f t="shared" si="33"/>
        <v>4.18520025</v>
      </c>
      <c r="L30" s="16">
        <f t="shared" si="34"/>
        <v>115.5</v>
      </c>
      <c r="M30" s="27">
        <f t="shared" si="35"/>
        <v>10.5</v>
      </c>
    </row>
    <row r="31">
      <c r="A31" s="13"/>
      <c r="B31" s="13"/>
      <c r="C31" s="13"/>
      <c r="D31" s="16" t="str">
        <f t="shared" si="30"/>
        <v/>
      </c>
      <c r="E31" s="32"/>
      <c r="F31" s="32"/>
      <c r="G31" s="32"/>
      <c r="H31" s="13"/>
      <c r="I31" s="13"/>
      <c r="J31" s="14"/>
      <c r="K31" s="13"/>
      <c r="L31" s="16"/>
    </row>
    <row r="32">
      <c r="A32" s="13"/>
      <c r="B32" s="11" t="s">
        <v>80</v>
      </c>
      <c r="C32" s="11" t="s">
        <v>78</v>
      </c>
      <c r="D32" s="16">
        <f t="shared" si="30"/>
        <v>30000</v>
      </c>
      <c r="E32" s="32">
        <f>E18*(1+Inflation2)</f>
        <v>3.1059</v>
      </c>
      <c r="F32" s="32">
        <f>F18*(1+Inflation2)</f>
        <v>3.1059</v>
      </c>
      <c r="G32" s="32">
        <f>G18*(1+Inflation2)</f>
        <v>1.0353</v>
      </c>
      <c r="H32" s="15">
        <f t="shared" ref="H32:H33" si="36">E32+F32+G32</f>
        <v>7.2471</v>
      </c>
      <c r="I32" s="13">
        <f t="shared" ref="I32:I33" si="37">D32*H32/1000</f>
        <v>217.413</v>
      </c>
      <c r="J32" s="14">
        <f>J18*1.1</f>
        <v>0.231</v>
      </c>
      <c r="K32" s="15">
        <f t="shared" ref="K32:K33" si="38">I32*J32</f>
        <v>50.222403</v>
      </c>
      <c r="L32" s="16">
        <f t="shared" ref="L32:L33" si="39">D32*J32</f>
        <v>6930</v>
      </c>
      <c r="M32" s="27">
        <f t="shared" ref="M32:M33" si="40">L32-L18</f>
        <v>630</v>
      </c>
    </row>
    <row r="33">
      <c r="A33" s="13"/>
      <c r="B33" s="13"/>
      <c r="C33" s="11" t="s">
        <v>79</v>
      </c>
      <c r="D33" s="16">
        <f t="shared" si="30"/>
        <v>1000</v>
      </c>
      <c r="E33" s="32">
        <f>E19*(1+Inflation2)</f>
        <v>20.706</v>
      </c>
      <c r="F33" s="32">
        <f>F19*(1+Inflation2)</f>
        <v>3.1059</v>
      </c>
      <c r="G33" s="32">
        <f>G19*(1+Inflation2)</f>
        <v>2.0706</v>
      </c>
      <c r="H33" s="15">
        <f t="shared" si="36"/>
        <v>25.8825</v>
      </c>
      <c r="I33" s="13">
        <f t="shared" si="37"/>
        <v>25.8825</v>
      </c>
      <c r="J33" s="14">
        <f>J19*1.05</f>
        <v>0.11025</v>
      </c>
      <c r="K33" s="15">
        <f t="shared" si="38"/>
        <v>2.853545625</v>
      </c>
      <c r="L33" s="16">
        <f t="shared" si="39"/>
        <v>110.25</v>
      </c>
      <c r="M33" s="27">
        <f t="shared" si="40"/>
        <v>5.25</v>
      </c>
    </row>
    <row r="34">
      <c r="A34" s="13"/>
      <c r="B34" s="13"/>
      <c r="C34" s="13"/>
      <c r="D34" s="16"/>
      <c r="E34" s="13"/>
      <c r="F34" s="13"/>
      <c r="G34" s="13"/>
      <c r="H34" s="13"/>
      <c r="I34" s="13"/>
      <c r="J34" s="18"/>
      <c r="K34" s="15"/>
      <c r="L34" s="16"/>
    </row>
    <row r="35">
      <c r="A35" s="13"/>
      <c r="B35" s="13"/>
      <c r="C35" s="13"/>
      <c r="D35" s="16"/>
      <c r="E35" s="13"/>
      <c r="F35" s="13"/>
      <c r="G35" s="13"/>
      <c r="H35" s="13"/>
      <c r="I35" s="13"/>
      <c r="J35" s="19" t="s">
        <v>81</v>
      </c>
      <c r="K35" s="15">
        <f>SUM(K29:K33)</f>
        <v>154.9665511</v>
      </c>
      <c r="L35" s="16">
        <f>SUM(L29:L34)</f>
        <v>22884.75</v>
      </c>
      <c r="M35" s="27">
        <f>L35-L21</f>
        <v>1674.75</v>
      </c>
    </row>
    <row r="36">
      <c r="A36" s="13"/>
      <c r="B36" s="13"/>
      <c r="C36" s="13"/>
      <c r="D36" s="16"/>
      <c r="E36" s="13"/>
      <c r="F36" s="13"/>
      <c r="G36" s="13"/>
      <c r="H36" s="13"/>
      <c r="I36" s="13"/>
      <c r="J36" s="11" t="s">
        <v>87</v>
      </c>
      <c r="K36" s="17">
        <f>(K35/K21-1)</f>
        <v>0.09616155303</v>
      </c>
      <c r="L36" s="16"/>
    </row>
    <row r="37">
      <c r="J37" s="20" t="s">
        <v>82</v>
      </c>
      <c r="K37" s="28">
        <f t="shared" ref="K37:L37" si="41">K29+K32</f>
        <v>147.9278052</v>
      </c>
      <c r="L37" s="27">
        <f t="shared" si="41"/>
        <v>22659</v>
      </c>
    </row>
    <row r="38">
      <c r="J38" s="20" t="s">
        <v>83</v>
      </c>
      <c r="K38" s="28">
        <f t="shared" ref="K38:L38" si="42">K30+K33</f>
        <v>7.038745875</v>
      </c>
      <c r="L38" s="27">
        <f t="shared" si="42"/>
        <v>225.75</v>
      </c>
    </row>
    <row r="39">
      <c r="J39" s="24" t="s">
        <v>84</v>
      </c>
      <c r="K39" s="25">
        <f t="shared" ref="K39:L39" si="43">K30+K29</f>
        <v>101.8906025</v>
      </c>
      <c r="L39" s="26">
        <f t="shared" si="43"/>
        <v>15844.5</v>
      </c>
    </row>
    <row r="40">
      <c r="J40" s="24" t="s">
        <v>85</v>
      </c>
      <c r="K40" s="25">
        <f t="shared" ref="K40:L40" si="44">K33+K32</f>
        <v>53.07594863</v>
      </c>
      <c r="L40" s="26">
        <f t="shared" si="44"/>
        <v>7040.25</v>
      </c>
    </row>
  </sheetData>
  <drawing r:id="rId1"/>
</worksheet>
</file>